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600" windowHeight="9735"/>
  </bookViews>
  <sheets>
    <sheet name="пресни плодове и зеленчуци" sheetId="7" r:id="rId1"/>
  </sheets>
  <calcPr calcId="124519"/>
</workbook>
</file>

<file path=xl/calcChain.xml><?xml version="1.0" encoding="utf-8"?>
<calcChain xmlns="http://schemas.openxmlformats.org/spreadsheetml/2006/main">
  <c r="E61" i="7"/>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A2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alcChain>
</file>

<file path=xl/sharedStrings.xml><?xml version="1.0" encoding="utf-8"?>
<sst xmlns="http://schemas.openxmlformats.org/spreadsheetml/2006/main" count="167" uniqueCount="119">
  <si>
    <t>Прогнозно количество</t>
  </si>
  <si>
    <t>Стойност в лв. с ДДС / количеството в кол.5 умножено по единичната цена от кол.8/ - с точност до втори знак след десетичната запетая</t>
  </si>
  <si>
    <t xml:space="preserve">                                    /Общата стойност е сборът от стойностите от колона №9/</t>
  </si>
  <si>
    <t xml:space="preserve">Посочените в ценовото предложение количества са прогнозни. </t>
  </si>
  <si>
    <t>До Район "Централен"</t>
  </si>
  <si>
    <t>Община Пловдив</t>
  </si>
  <si>
    <t>ЕИК:.....................................................................................................................</t>
  </si>
  <si>
    <t>дата и място на регистрация по ЗДДС: .................................................................................................................</t>
  </si>
  <si>
    <t xml:space="preserve">          Забележка: Предложените цени в колона 8 да бъдат с точност до втори знак след десетичната запетая.</t>
  </si>
  <si>
    <t>телефон, факс, електронен адрес..................................................................................................................................................</t>
  </si>
  <si>
    <t xml:space="preserve">         Обща стойност:...........................................лв, словом: ………………………………………………………………………………</t>
  </si>
  <si>
    <t>ЦЕНОВО ПРЕДЛОЖЕНИЕ</t>
  </si>
  <si>
    <t xml:space="preserve">              От..........................................................................................................................................................................................</t>
  </si>
  <si>
    <t xml:space="preserve">       УВАЖАЕМИ ГОСПОЖИ И ГОСПОДА,</t>
  </si>
  <si>
    <t>№</t>
  </si>
  <si>
    <t>Продукт</t>
  </si>
  <si>
    <t>Технически спецификации за продукта</t>
  </si>
  <si>
    <t>М. ед.</t>
  </si>
  <si>
    <t>"Ц предлагана" Един. цена за доставка на хранителен продукт на едро в лв. с ДДС  с точност до втори знак след десетичната запетая</t>
  </si>
  <si>
    <t xml:space="preserve">"Перманентен коефициент К" - с точност до втори знак след десетичната запетая                  К = (Ц предлагана/Ц сапи) х 100. Полученото К е процентът за корекция на единичните цени - отстъпка или надценка  </t>
  </si>
  <si>
    <t>кг.</t>
  </si>
  <si>
    <t>Банани</t>
  </si>
  <si>
    <t>Клас на качество І; твърди, с цяла дръжка, без гъбични поражения или изсъхване, без набивания, без повреди, дължащи се на ниски температури, с отстранен плодник</t>
  </si>
  <si>
    <t>Портокали</t>
  </si>
  <si>
    <t>Клас на качество І; без набивания, без повреди, дължащи се на ниски температури, зрели</t>
  </si>
  <si>
    <t>Мандарини</t>
  </si>
  <si>
    <t>Грейпфрут</t>
  </si>
  <si>
    <t>Лимони</t>
  </si>
  <si>
    <t>Киви</t>
  </si>
  <si>
    <t>Клас на качество І; без повреди, дължащи се на ниски температури, зряло, без набивания</t>
  </si>
  <si>
    <t>Праскови</t>
  </si>
  <si>
    <t>Клас на качество І; зрели, без набивания</t>
  </si>
  <si>
    <t>Кайсии</t>
  </si>
  <si>
    <t>Клас на качествоІ, зрели, без набивания</t>
  </si>
  <si>
    <t>Череши</t>
  </si>
  <si>
    <t>Клас на качество І; с цели, зрели и твърди плодове, с дръжка, без петна и напуквания, без набивания</t>
  </si>
  <si>
    <t>Круши</t>
  </si>
  <si>
    <t>Клас на качество І; от сортове с едри плодове, зрели, без груба ръждивост по кожицата. без набивания</t>
  </si>
  <si>
    <t>Сливи</t>
  </si>
  <si>
    <t>Клас на качество І; от едроплодни сортове, без набивания, зрели, твърди</t>
  </si>
  <si>
    <t>Ябълки</t>
  </si>
  <si>
    <t>Клас на качество І, зрели, без набивания</t>
  </si>
  <si>
    <t>Грозде десертно</t>
  </si>
  <si>
    <t>Клас на качество І; с цели. зрели и твърди зърна</t>
  </si>
  <si>
    <t>Диня</t>
  </si>
  <si>
    <t>Клас на качество І; твърда и достатъчно узряла, неразцепена</t>
  </si>
  <si>
    <t>Пъпеш</t>
  </si>
  <si>
    <t>Клас на качество І; твърд. зрял. без набивания</t>
  </si>
  <si>
    <t>Тиква</t>
  </si>
  <si>
    <t>Клас на качество І; твърда, зряла, без набивания</t>
  </si>
  <si>
    <t>Манго</t>
  </si>
  <si>
    <t>Клас на качество І;   да притежават всички основни характеристики и свойства, типични за сорта или търговския вид, цели, свежи, здрави, чисти, нормално развити, без загнили части, с типична форма и оцветяване, без остатъци от средства за борба с болести и неприятели</t>
  </si>
  <si>
    <t>Авокадо</t>
  </si>
  <si>
    <t>Помело</t>
  </si>
  <si>
    <t>Ананас</t>
  </si>
  <si>
    <t>Пащърнак</t>
  </si>
  <si>
    <t xml:space="preserve">Клас на качество І; вретеновидна, конична, плоско кръгла или кръгла форма, без загнивания, без наранявания, без гниене. Сладък и приятен на вкус.   </t>
  </si>
  <si>
    <t>Домати</t>
  </si>
  <si>
    <t>Клас на качество І; търговски вид "кръгпи", сравнително твърди, зрели, без пукнатини и без видим зелен пръстен около плодната дръжка</t>
  </si>
  <si>
    <t>Краставици</t>
  </si>
  <si>
    <t>Клас на качество І; твърди, без горчив привкус и почти прави</t>
  </si>
  <si>
    <t>Зеле</t>
  </si>
  <si>
    <t>Клас на качество І; без признаци на цъфтеж, с плътно прилепнали листа, без вреди от измръзване</t>
  </si>
  <si>
    <t>Картофи</t>
  </si>
  <si>
    <t>Клас на качество І; твърди, без: прораствания, кафяви петна, пукнатини, разрези, зелено оцветяване, петна от ръжда, повреди, причинени от измръзване</t>
  </si>
  <si>
    <t>Кромид лук</t>
  </si>
  <si>
    <t>Клас на качество І; без повреди от измръзване, сух, с плътни луковици, без прораствания и надебелявания</t>
  </si>
  <si>
    <t>Пресен кромид лук</t>
  </si>
  <si>
    <t>Клас на качество І; да не е достигнал стадия на образуване на семена, плътен, без повреди от измръзване или слънчев пригор, с цепи луковици, доставка на връзки</t>
  </si>
  <si>
    <t>Моркови</t>
  </si>
  <si>
    <t>Клас на качество І; без листна маса, твърди, без признаци на вдървесинена структура и прораствания, без разклонения и вторични коренопподи</t>
  </si>
  <si>
    <t>Сладки пиперки</t>
  </si>
  <si>
    <t>Клас на качество І; добре развити, твърди, без петна, с плодна дръжка, без повреди от измръзване или слънчев пригор</t>
  </si>
  <si>
    <t>Тиквички</t>
  </si>
  <si>
    <t>Клас на качество І; с дръжка, плътни, без кухини, напуквания и узрели семена</t>
  </si>
  <si>
    <t>Патладжани</t>
  </si>
  <si>
    <t>Клас на качество І; цели. в оптимална зрялост, без повреди от измръзване или слънчев пригор</t>
  </si>
  <si>
    <t>Кервиз</t>
  </si>
  <si>
    <t>Клас на качество І; без кухини, коренови или цветоносни прорастъци, без спеди от болести по листата и листните дръжки, без повреди от измръзване - листа</t>
  </si>
  <si>
    <t>Магданоз</t>
  </si>
  <si>
    <t>Клас на качество І; свеж, без следи от болести по листата и листните дръжки, без повреди, причинени от измръзване - листа</t>
  </si>
  <si>
    <t>Копър</t>
  </si>
  <si>
    <t>Клас на качество І; свеж, без спеди от болести, без повреди от измръзване - листа</t>
  </si>
  <si>
    <t>Салата Айсберг</t>
  </si>
  <si>
    <t>Клас на качество I; главеста салата, предназначени  за  консумация  в  прясно  състояние,  да са цели, здрави, не се допускат продукти, засегнати от гниене или влошаване на качеството, което ги прави   негодни  за  консумация,  чисти и подрязани, практически без пръст или какъвто и да е субстрат и практически без видими странични  примеси, свежи на външен  вид, практически без вредители, практически без  повреди, причинени от вредители, с  добър тургор, без да са достигнали стадия на    образуване на семена, без повишена повърхностна влажност, без чужд мирис и/или вкус, допуска се червеникаво потъмняване, причинено от ниски температури през периода на растеж, при условие, че то не се отразява сериозно на външния вид на салатата. Корените трябва да бъдат отрязани близо до основата на външните листа, като отрезът трябва да бъде чист. Те трябва да притежават характеристиките, типични за сорта и/или търговския тип. Трябва също да бъдат: добре оформени, плътни, без повреди и влошаване на качеството, които се отразяват на хранителните качества, без  повреди, причинени от измръзвания. Трябва да имат само една добре оформена сърцевина.</t>
  </si>
  <si>
    <t>Маруля</t>
  </si>
  <si>
    <r>
      <t xml:space="preserve">Клас на качество І; чиста, добре оформена, плътна, с добър тургур, без да </t>
    </r>
    <r>
      <rPr>
        <sz val="10"/>
        <color indexed="8"/>
        <rFont val="Times New Roman"/>
        <family val="1"/>
        <charset val="204"/>
      </rPr>
      <t>е достигнала стадия на образуване на семена и без повреди от измръзвания</t>
    </r>
  </si>
  <si>
    <t>Спанак</t>
  </si>
  <si>
    <t>Клас на качество І; без цветоносни стъбла, без повреди от измръзвания</t>
  </si>
  <si>
    <t>Броколи</t>
  </si>
  <si>
    <t>Клас на качество І; с твърдо стебло и цветчета, с равномерен зелен цвят, без жълти оттенъци</t>
  </si>
  <si>
    <t>Карфиол</t>
  </si>
  <si>
    <t>Клас на качество 1; добре развит, 6ез петна, без повреди от измръзване</t>
  </si>
  <si>
    <t>Праз</t>
  </si>
  <si>
    <t>Клас на качество 1; да не е достигнал стадия на образуване на семена, без повреди от измръзвания</t>
  </si>
  <si>
    <t>Чесън</t>
  </si>
  <si>
    <t>Клас на качество 1; плътен, без повреди от измръзване или слънчев пригор, бе прорастване, с цели луковици.</t>
  </si>
  <si>
    <t>Пресен чесън</t>
  </si>
  <si>
    <t>Клас на качество 1; плътен, без повреди от измръзване или слънчев пригор, бе прорастване, с цели луковици, доставка на връзки</t>
  </si>
  <si>
    <t>Червено цвекло</t>
  </si>
  <si>
    <t>Клас на качество 1; без листна маса, плътно, без повреди от измръзване или слънчев пригор, без прорастване, с цели луковици.</t>
  </si>
  <si>
    <t xml:space="preserve">     Перманентният  коефициент "К" в колона 7 да бъде изчислен  с точност до втори знак след десетичната запетая.</t>
  </si>
  <si>
    <t xml:space="preserve">                      с вкл. ДДС / с  точност до втори знак след десетичната запетая/</t>
  </si>
  <si>
    <t xml:space="preserve">Единичните цени по колона 8 са с включени всички разходи за изпълнение на доставките, предмет на договора, включително разходите за складиране, съхранение, наеми на помещения, енергия, транспорт франко детските заведения на територията на Район „Централен“ - Община Пловдив, труд и др., както и печалба за ИЗПЪЛНИТЕЛЯ. </t>
  </si>
  <si>
    <t>Перманентният коефициент "К " остава непроменен за срока на договора.</t>
  </si>
  <si>
    <t>дата:.................................                                                                                                                                                  Подпис:................................</t>
  </si>
  <si>
    <r>
      <t xml:space="preserve">           2.00          </t>
    </r>
    <r>
      <rPr>
        <sz val="8"/>
        <rFont val="Times New Roman"/>
        <family val="1"/>
        <charset val="204"/>
      </rPr>
      <t>/10.10.19г. -   САПИ</t>
    </r>
  </si>
  <si>
    <r>
      <t xml:space="preserve">           2.50          </t>
    </r>
    <r>
      <rPr>
        <sz val="8"/>
        <rFont val="Times New Roman"/>
        <family val="1"/>
        <charset val="204"/>
      </rPr>
      <t>/05.09.19г. -   САПИ</t>
    </r>
  </si>
  <si>
    <r>
      <t xml:space="preserve">           1.40</t>
    </r>
    <r>
      <rPr>
        <sz val="8"/>
        <rFont val="Times New Roman"/>
        <family val="1"/>
        <charset val="204"/>
      </rPr>
      <t xml:space="preserve"> /10.10.19г. - САПИ</t>
    </r>
  </si>
  <si>
    <t xml:space="preserve">                     ЗА ОБОСОБЕНА ПОЗИЦИЯ №3</t>
  </si>
  <si>
    <t>С настоящото Ви представяме нашето ценово предложение за участие по обособена позиция № 3 „Доставка на пресни плодове и зеленчуци” от обявената от Вас горепосочена обществена поръчка</t>
  </si>
  <si>
    <t>....................................</t>
  </si>
  <si>
    <t>с адрес:................................................................................................................................................................................</t>
  </si>
  <si>
    <t>от</t>
  </si>
  <si>
    <t>за участие в обществена поръчка  - открита процедура по реда и условията на чл. 73, ал.1 във връзка с чл. 20, ал. 1, т. 1, б. "б" от ЗОП с предмет: „Извършване доставка на хранителни продукти за нуждите на детските ясли и детските кухни, разположени на територията на Район “Централен”– Община Пловдив в пет обособени позиции, а именно: Обособена позиция № 1 „Доставка на мляко и млечни продукти”; Обособена позиция № 2 „Доставка на месо, риба и яйца”; Обособена позиция № 3 „Доставка на пресни плодове и зеленчуци”; Обособена позиция № 4 „Доставка на пакетирани хранителни продукти”; Обособена позиция № 5 „Доставка на стерилизирани и преработени плодове и зеленчуци”.</t>
  </si>
  <si>
    <t xml:space="preserve">           4.45 </t>
  </si>
  <si>
    <r>
      <t xml:space="preserve">           1.45</t>
    </r>
    <r>
      <rPr>
        <sz val="8"/>
        <rFont val="Times New Roman"/>
        <family val="1"/>
        <charset val="204"/>
      </rPr>
      <t xml:space="preserve"> </t>
    </r>
  </si>
  <si>
    <t xml:space="preserve"> "Ц сапи"  Осреднена цена с ДДС на хранителен продукт на едро за област Пловдив по бюлетина на САПИ ЕООД от 21.05.2020г. За артикулите, които към 21.05.2020 г. не са фигурирали в бюлетина на САПИ ЕООД  са посочени цени от дата, към която са фигурирали  </t>
  </si>
  <si>
    <t xml:space="preserve">ОБРАЗЕЦ </t>
  </si>
</sst>
</file>

<file path=xl/styles.xml><?xml version="1.0" encoding="utf-8"?>
<styleSheet xmlns="http://schemas.openxmlformats.org/spreadsheetml/2006/main">
  <fonts count="20">
    <font>
      <sz val="11"/>
      <color indexed="8"/>
      <name val="Calibri"/>
      <family val="2"/>
      <charset val="204"/>
    </font>
    <font>
      <b/>
      <sz val="10"/>
      <color indexed="8"/>
      <name val="Times New Roman"/>
      <family val="1"/>
      <charset val="204"/>
    </font>
    <font>
      <b/>
      <sz val="12"/>
      <color indexed="8"/>
      <name val="Times New Roman"/>
      <family val="1"/>
      <charset val="204"/>
    </font>
    <font>
      <sz val="12"/>
      <color indexed="8"/>
      <name val="Times New Roman"/>
      <family val="1"/>
      <charset val="204"/>
    </font>
    <font>
      <sz val="10"/>
      <color indexed="8"/>
      <name val="Times New Roman"/>
      <family val="1"/>
      <charset val="204"/>
    </font>
    <font>
      <sz val="8"/>
      <name val="Calibri"/>
      <family val="2"/>
      <charset val="204"/>
    </font>
    <font>
      <sz val="10"/>
      <name val="Times New Roman"/>
      <family val="1"/>
      <charset val="204"/>
    </font>
    <font>
      <b/>
      <sz val="10"/>
      <name val="Times New Roman"/>
      <family val="1"/>
      <charset val="204"/>
    </font>
    <font>
      <sz val="11"/>
      <color indexed="8"/>
      <name val="Times New Roman"/>
      <family val="1"/>
      <charset val="204"/>
    </font>
    <font>
      <b/>
      <sz val="11"/>
      <color indexed="8"/>
      <name val="Calibri"/>
      <family val="2"/>
      <charset val="204"/>
    </font>
    <font>
      <i/>
      <sz val="12"/>
      <color indexed="8"/>
      <name val="Times New Roman"/>
      <family val="1"/>
      <charset val="204"/>
    </font>
    <font>
      <b/>
      <sz val="8"/>
      <name val="Times New Roman"/>
      <family val="1"/>
      <charset val="204"/>
    </font>
    <font>
      <b/>
      <sz val="12"/>
      <name val="Times New Roman"/>
      <family val="1"/>
      <charset val="204"/>
    </font>
    <font>
      <sz val="12"/>
      <name val="Times New Roman"/>
      <family val="1"/>
      <charset val="204"/>
    </font>
    <font>
      <i/>
      <sz val="12"/>
      <name val="Times New Roman"/>
      <family val="1"/>
      <charset val="204"/>
    </font>
    <font>
      <b/>
      <sz val="8"/>
      <color indexed="8"/>
      <name val="Times New Roman"/>
      <family val="1"/>
      <charset val="204"/>
    </font>
    <font>
      <sz val="8"/>
      <color indexed="8"/>
      <name val="Times New Roman"/>
      <family val="1"/>
      <charset val="204"/>
    </font>
    <font>
      <sz val="8"/>
      <name val="Times New Roman"/>
      <family val="1"/>
      <charset val="204"/>
    </font>
    <font>
      <b/>
      <sz val="12"/>
      <color rgb="FFFF0000"/>
      <name val="Times New Roman"/>
      <family val="1"/>
      <charset val="204"/>
    </font>
    <font>
      <sz val="12"/>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Border="1"/>
    <xf numFmtId="0" fontId="0" fillId="0" borderId="0" xfId="0" applyFont="1"/>
    <xf numFmtId="0" fontId="3" fillId="0" borderId="0" xfId="0" applyFont="1"/>
    <xf numFmtId="0" fontId="1" fillId="0" borderId="1" xfId="0" applyFont="1" applyBorder="1" applyAlignment="1">
      <alignment horizontal="center"/>
    </xf>
    <xf numFmtId="0" fontId="10" fillId="0" borderId="0" xfId="0" applyFont="1"/>
    <xf numFmtId="0" fontId="3" fillId="0" borderId="0" xfId="0" applyFont="1" applyBorder="1" applyAlignment="1">
      <alignment horizontal="center"/>
    </xf>
    <xf numFmtId="0" fontId="0" fillId="0" borderId="0" xfId="0" applyBorder="1" applyAlignment="1">
      <alignment horizontal="center"/>
    </xf>
    <xf numFmtId="0" fontId="7" fillId="0" borderId="1" xfId="0" applyFont="1" applyBorder="1" applyAlignment="1">
      <alignment horizontal="center" vertical="top" wrapText="1"/>
    </xf>
    <xf numFmtId="0" fontId="11" fillId="0" borderId="1" xfId="0" applyFont="1" applyBorder="1" applyAlignment="1">
      <alignment horizontal="center" vertical="top" wrapText="1"/>
    </xf>
    <xf numFmtId="0" fontId="12" fillId="0" borderId="0" xfId="0" applyFont="1"/>
    <xf numFmtId="0" fontId="13" fillId="0" borderId="0" xfId="0" applyFont="1"/>
    <xf numFmtId="0" fontId="6" fillId="0" borderId="0" xfId="0" applyFont="1"/>
    <xf numFmtId="0" fontId="12" fillId="0" borderId="0" xfId="0" applyFont="1" applyAlignment="1">
      <alignment horizontal="center"/>
    </xf>
    <xf numFmtId="0" fontId="14" fillId="0" borderId="0" xfId="0" applyFont="1"/>
    <xf numFmtId="0" fontId="12" fillId="0" borderId="0" xfId="0" applyFont="1" applyAlignment="1">
      <alignment horizontal="center" vertical="top" wrapText="1"/>
    </xf>
    <xf numFmtId="0" fontId="2" fillId="0" borderId="0" xfId="0" applyFont="1"/>
    <xf numFmtId="0" fontId="8" fillId="0" borderId="0" xfId="0" applyFont="1"/>
    <xf numFmtId="0" fontId="12" fillId="0" borderId="0" xfId="0" applyFont="1" applyBorder="1" applyAlignment="1">
      <alignment horizontal="left" vertical="center" wrapText="1"/>
    </xf>
    <xf numFmtId="0" fontId="15" fillId="0" borderId="1" xfId="0" applyFont="1" applyBorder="1" applyAlignment="1">
      <alignment horizontal="center" vertical="center" wrapText="1"/>
    </xf>
    <xf numFmtId="0" fontId="4" fillId="0" borderId="1" xfId="0" applyFont="1" applyBorder="1" applyAlignment="1">
      <alignment horizontal="center" vertical="center" wrapText="1"/>
    </xf>
    <xf numFmtId="1" fontId="6" fillId="0" borderId="1" xfId="0" applyNumberFormat="1" applyFont="1" applyFill="1" applyBorder="1" applyAlignment="1">
      <alignment horizontal="right" vertical="center" wrapText="1"/>
    </xf>
    <xf numFmtId="0" fontId="0" fillId="0" borderId="1" xfId="0" applyBorder="1"/>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1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6" fillId="0" borderId="1" xfId="0" applyNumberFormat="1" applyFont="1" applyBorder="1" applyAlignment="1">
      <alignment vertical="center" wrapText="1"/>
    </xf>
    <xf numFmtId="0" fontId="6" fillId="0" borderId="1" xfId="0" applyNumberFormat="1" applyFont="1" applyBorder="1" applyAlignment="1">
      <alignment wrapText="1"/>
    </xf>
    <xf numFmtId="0" fontId="4" fillId="0" borderId="1" xfId="0" applyFont="1" applyFill="1" applyBorder="1" applyAlignment="1">
      <alignment vertical="center" wrapText="1"/>
    </xf>
    <xf numFmtId="0" fontId="12" fillId="0" borderId="0" xfId="0" applyFont="1" applyAlignment="1">
      <alignment horizontal="center" vertical="top" wrapText="1"/>
    </xf>
    <xf numFmtId="0" fontId="11" fillId="2" borderId="1" xfId="0" applyNumberFormat="1" applyFont="1" applyFill="1" applyBorder="1" applyAlignment="1">
      <alignment horizontal="center" vertical="top" wrapText="1"/>
    </xf>
    <xf numFmtId="0" fontId="8" fillId="0" borderId="0" xfId="0" applyFont="1" applyAlignment="1"/>
    <xf numFmtId="2" fontId="4" fillId="0" borderId="2" xfId="0" applyNumberFormat="1" applyFont="1" applyFill="1" applyBorder="1" applyAlignment="1">
      <alignment horizontal="right" vertical="center"/>
    </xf>
    <xf numFmtId="2" fontId="6" fillId="3" borderId="2" xfId="0" applyNumberFormat="1" applyFont="1" applyFill="1" applyBorder="1" applyAlignment="1">
      <alignment horizontal="right" vertical="center"/>
    </xf>
    <xf numFmtId="2" fontId="6" fillId="0" borderId="2" xfId="0" applyNumberFormat="1" applyFont="1" applyFill="1" applyBorder="1" applyAlignment="1">
      <alignment horizontal="right" vertical="center"/>
    </xf>
    <xf numFmtId="2" fontId="6" fillId="2" borderId="2" xfId="0" applyNumberFormat="1" applyFont="1" applyFill="1" applyBorder="1" applyAlignment="1">
      <alignment horizontal="right" vertical="center" wrapText="1"/>
    </xf>
    <xf numFmtId="2" fontId="6" fillId="2" borderId="2" xfId="0" applyNumberFormat="1" applyFont="1" applyFill="1" applyBorder="1" applyAlignment="1">
      <alignment vertical="center" wrapText="1"/>
    </xf>
    <xf numFmtId="0" fontId="3" fillId="0" borderId="0" xfId="0" applyFont="1" applyBorder="1"/>
    <xf numFmtId="0" fontId="12" fillId="0" borderId="0" xfId="0" applyFont="1" applyBorder="1"/>
    <xf numFmtId="0" fontId="12" fillId="0" borderId="0" xfId="0" applyFont="1" applyAlignment="1">
      <alignment wrapText="1"/>
    </xf>
    <xf numFmtId="0" fontId="0" fillId="0" borderId="0" xfId="0" applyAlignment="1">
      <alignment wrapText="1"/>
    </xf>
    <xf numFmtId="0" fontId="2" fillId="0" borderId="0" xfId="0" applyFont="1" applyAlignment="1">
      <alignment horizontal="left" wrapText="1"/>
    </xf>
    <xf numFmtId="0" fontId="9" fillId="0" borderId="0" xfId="0" applyFont="1" applyAlignment="1">
      <alignment horizontal="left" wrapText="1"/>
    </xf>
    <xf numFmtId="0" fontId="12" fillId="0" borderId="0" xfId="0" applyFont="1" applyAlignment="1">
      <alignment horizontal="left" vertical="center" wrapText="1"/>
    </xf>
    <xf numFmtId="0" fontId="19" fillId="0" borderId="0" xfId="0" applyFont="1" applyAlignment="1">
      <alignment horizontal="center"/>
    </xf>
    <xf numFmtId="0" fontId="3" fillId="0" borderId="0" xfId="0" applyFont="1" applyAlignment="1">
      <alignment horizontal="center"/>
    </xf>
    <xf numFmtId="0" fontId="12" fillId="0" borderId="0" xfId="0" applyFont="1" applyAlignment="1">
      <alignment horizontal="center" vertical="center" wrapText="1"/>
    </xf>
    <xf numFmtId="0" fontId="12" fillId="0" borderId="0" xfId="0" applyFont="1" applyBorder="1" applyAlignment="1">
      <alignment horizontal="left" vertical="center" wrapText="1"/>
    </xf>
    <xf numFmtId="0" fontId="2" fillId="0" borderId="0" xfId="0" applyFont="1" applyAlignment="1">
      <alignment horizontal="center"/>
    </xf>
    <xf numFmtId="0" fontId="12" fillId="0" borderId="0" xfId="0" applyFont="1" applyAlignment="1">
      <alignment horizontal="center"/>
    </xf>
    <xf numFmtId="0" fontId="18" fillId="0" borderId="0" xfId="0" applyFont="1" applyAlignment="1">
      <alignment horizontal="left" vertical="center"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76"/>
  <sheetViews>
    <sheetView tabSelected="1" zoomScale="112" zoomScaleNormal="112" workbookViewId="0">
      <selection activeCell="H3" sqref="H3:I3"/>
    </sheetView>
  </sheetViews>
  <sheetFormatPr defaultRowHeight="15"/>
  <cols>
    <col min="1" max="1" width="4.42578125" customWidth="1"/>
    <col min="2" max="2" width="17.140625" customWidth="1"/>
    <col min="3" max="3" width="57.140625" customWidth="1"/>
    <col min="4" max="4" width="6.140625" customWidth="1"/>
    <col min="5" max="5" width="9.42578125" customWidth="1"/>
    <col min="6" max="6" width="11.5703125" customWidth="1"/>
    <col min="7" max="7" width="11.28515625" customWidth="1"/>
    <col min="8" max="8" width="12.140625" customWidth="1"/>
    <col min="9" max="9" width="14" customWidth="1"/>
    <col min="10" max="10" width="11.140625" customWidth="1"/>
    <col min="11" max="11" width="6.5703125" customWidth="1"/>
    <col min="12" max="12" width="9.85546875" customWidth="1"/>
    <col min="13" max="13" width="9.28515625" customWidth="1"/>
    <col min="14" max="14" width="9.42578125" customWidth="1"/>
    <col min="15" max="15" width="7" customWidth="1"/>
    <col min="16" max="16" width="8.42578125" customWidth="1"/>
    <col min="17" max="17" width="7.7109375" customWidth="1"/>
    <col min="18" max="18" width="5.5703125" customWidth="1"/>
    <col min="19" max="19" width="6.5703125" customWidth="1"/>
    <col min="20" max="20" width="6.42578125" customWidth="1"/>
    <col min="21" max="21" width="6.5703125" customWidth="1"/>
    <col min="22" max="22" width="8" customWidth="1"/>
    <col min="23" max="23" width="7.5703125" customWidth="1"/>
    <col min="24" max="24" width="8" customWidth="1"/>
    <col min="25" max="25" width="11.42578125" customWidth="1"/>
    <col min="26" max="26" width="11" customWidth="1"/>
  </cols>
  <sheetData>
    <row r="1" spans="1:27" ht="13.5" customHeight="1">
      <c r="A1" s="6"/>
      <c r="B1" s="7"/>
      <c r="C1" s="7"/>
      <c r="D1" s="7"/>
      <c r="E1" s="7"/>
      <c r="Q1" s="1"/>
      <c r="R1" s="1"/>
      <c r="S1" s="1"/>
      <c r="T1" s="1"/>
      <c r="U1" s="1"/>
      <c r="V1" s="1"/>
    </row>
    <row r="2" spans="1:27" ht="15.75">
      <c r="A2" s="3"/>
      <c r="B2" s="10" t="s">
        <v>4</v>
      </c>
      <c r="C2" s="10"/>
      <c r="D2" s="3"/>
      <c r="E2" s="3"/>
      <c r="F2" s="3"/>
      <c r="G2" s="3"/>
      <c r="H2" s="3"/>
      <c r="I2" s="3"/>
      <c r="J2" s="3"/>
      <c r="K2" s="3"/>
      <c r="L2" s="3"/>
      <c r="M2" s="3"/>
      <c r="N2" s="3"/>
      <c r="O2" s="3"/>
      <c r="P2" s="3"/>
      <c r="Q2" s="3"/>
      <c r="R2" s="3"/>
      <c r="S2" s="3"/>
      <c r="T2" s="3"/>
      <c r="U2" s="3"/>
      <c r="V2" s="3"/>
      <c r="W2" s="3"/>
      <c r="X2" s="3"/>
      <c r="Y2" s="3"/>
      <c r="Z2" s="3"/>
      <c r="AA2" s="14"/>
    </row>
    <row r="3" spans="1:27" ht="15.75">
      <c r="A3" s="3"/>
      <c r="B3" s="10" t="s">
        <v>5</v>
      </c>
      <c r="C3" s="10"/>
      <c r="D3" s="3"/>
      <c r="E3" s="3"/>
      <c r="F3" s="3"/>
      <c r="G3" s="3"/>
      <c r="H3" s="48" t="s">
        <v>118</v>
      </c>
      <c r="I3" s="49"/>
      <c r="J3" s="3"/>
      <c r="K3" s="3"/>
      <c r="L3" s="3"/>
      <c r="M3" s="3"/>
      <c r="N3" s="3"/>
      <c r="O3" s="3"/>
      <c r="P3" s="3"/>
      <c r="Q3" s="3"/>
      <c r="R3" s="3"/>
      <c r="S3" s="3"/>
      <c r="T3" s="3"/>
      <c r="U3" s="3"/>
      <c r="V3" s="3"/>
      <c r="W3" s="3"/>
      <c r="X3" s="3"/>
      <c r="Y3" s="3"/>
      <c r="Z3" s="3"/>
      <c r="AA3" s="3"/>
    </row>
    <row r="4" spans="1:27" ht="15.75">
      <c r="A4" s="3"/>
      <c r="B4" s="10"/>
      <c r="C4" s="10"/>
      <c r="D4" s="3"/>
      <c r="E4" s="3"/>
      <c r="F4" s="3"/>
      <c r="G4" s="3"/>
      <c r="H4" s="3"/>
      <c r="I4" s="3"/>
      <c r="J4" s="3"/>
      <c r="K4" s="3"/>
      <c r="L4" s="3"/>
      <c r="M4" s="3"/>
      <c r="N4" s="3"/>
      <c r="O4" s="3"/>
      <c r="P4" s="3"/>
      <c r="Q4" s="3"/>
      <c r="R4" s="3"/>
      <c r="S4" s="3"/>
      <c r="T4" s="3"/>
      <c r="U4" s="3"/>
      <c r="V4" s="3"/>
      <c r="W4" s="3"/>
      <c r="X4" s="3"/>
      <c r="Y4" s="3"/>
      <c r="Z4" s="3"/>
      <c r="AA4" s="3"/>
    </row>
    <row r="5" spans="1:27" ht="15.75" customHeight="1">
      <c r="A5" s="52" t="s">
        <v>11</v>
      </c>
      <c r="B5" s="52"/>
      <c r="C5" s="52"/>
      <c r="D5" s="52"/>
      <c r="E5" s="52"/>
      <c r="F5" s="52"/>
      <c r="G5" s="52"/>
      <c r="H5" s="52"/>
      <c r="I5" s="52"/>
      <c r="J5" s="52"/>
      <c r="K5" s="3"/>
      <c r="L5" s="3"/>
      <c r="M5" s="3"/>
      <c r="N5" s="3"/>
      <c r="O5" s="3"/>
      <c r="P5" s="3"/>
      <c r="Q5" s="3"/>
      <c r="R5" s="3"/>
      <c r="S5" s="3"/>
      <c r="T5" s="3"/>
      <c r="U5" s="3"/>
      <c r="V5" s="3"/>
      <c r="W5" s="3"/>
      <c r="X5" s="3"/>
      <c r="Y5" s="3"/>
      <c r="Z5" s="3"/>
      <c r="AA5" s="3"/>
    </row>
    <row r="6" spans="1:27" ht="15" customHeight="1">
      <c r="A6" s="53" t="s">
        <v>109</v>
      </c>
      <c r="B6" s="53"/>
      <c r="C6" s="53"/>
      <c r="D6" s="53"/>
      <c r="E6" s="53"/>
      <c r="F6" s="53"/>
      <c r="G6" s="53"/>
      <c r="H6" s="53"/>
      <c r="I6" s="53"/>
      <c r="J6" s="13"/>
      <c r="K6" s="3"/>
      <c r="L6" s="3"/>
      <c r="M6" s="3"/>
      <c r="N6" s="3"/>
      <c r="O6" s="3"/>
      <c r="P6" s="3"/>
      <c r="Q6" s="3"/>
      <c r="R6" s="3"/>
      <c r="S6" s="3"/>
      <c r="T6" s="3"/>
      <c r="U6" s="3"/>
      <c r="V6" s="3"/>
      <c r="W6" s="3"/>
      <c r="X6" s="3"/>
      <c r="Y6" s="3"/>
      <c r="Z6" s="3"/>
      <c r="AA6" s="3"/>
    </row>
    <row r="7" spans="1:27" ht="10.5" customHeight="1">
      <c r="A7" s="3"/>
      <c r="B7" s="10"/>
      <c r="C7" s="10"/>
      <c r="D7" s="10" t="s">
        <v>113</v>
      </c>
      <c r="E7" s="10"/>
      <c r="F7" s="10"/>
      <c r="G7" s="10"/>
      <c r="H7" s="10"/>
      <c r="I7" s="10"/>
      <c r="J7" s="10"/>
      <c r="K7" s="3"/>
      <c r="L7" s="3"/>
      <c r="M7" s="3"/>
      <c r="N7" s="3"/>
      <c r="O7" s="3"/>
      <c r="P7" s="3"/>
      <c r="Q7" s="3"/>
      <c r="R7" s="3"/>
      <c r="S7" s="3"/>
      <c r="T7" s="3"/>
      <c r="U7" s="3"/>
      <c r="V7" s="3"/>
      <c r="W7" s="3"/>
      <c r="X7" s="3"/>
      <c r="Y7" s="3"/>
      <c r="Z7" s="3"/>
      <c r="AA7" s="3"/>
    </row>
    <row r="8" spans="1:27" ht="0.75" customHeight="1">
      <c r="A8" s="3"/>
      <c r="B8" s="10" t="s">
        <v>12</v>
      </c>
      <c r="C8" s="10"/>
      <c r="D8" s="10"/>
      <c r="E8" s="10"/>
      <c r="F8" s="10"/>
      <c r="G8" s="10"/>
      <c r="H8" s="10"/>
      <c r="I8" s="10"/>
      <c r="J8" s="10"/>
      <c r="K8" s="3"/>
      <c r="L8" s="3"/>
      <c r="M8" s="3"/>
      <c r="N8" s="3"/>
      <c r="O8" s="3"/>
      <c r="P8" s="3"/>
      <c r="Q8" s="3"/>
      <c r="R8" s="3"/>
      <c r="S8" s="3"/>
      <c r="T8" s="3"/>
      <c r="U8" s="3"/>
      <c r="V8" s="3"/>
      <c r="W8" s="3"/>
      <c r="X8" s="3"/>
      <c r="Y8" s="3"/>
      <c r="Z8" s="3"/>
      <c r="AA8" s="3"/>
    </row>
    <row r="9" spans="1:27" ht="15.75">
      <c r="A9" s="41"/>
      <c r="B9" s="42" t="s">
        <v>111</v>
      </c>
      <c r="C9" s="42" t="s">
        <v>112</v>
      </c>
      <c r="D9" s="42"/>
      <c r="E9" s="42"/>
      <c r="F9" s="42"/>
      <c r="G9" s="42"/>
      <c r="H9" s="42"/>
      <c r="I9" s="42"/>
      <c r="J9" s="10"/>
      <c r="K9" s="3"/>
      <c r="L9" s="3"/>
      <c r="M9" s="3"/>
      <c r="N9" s="3"/>
      <c r="O9" s="3"/>
      <c r="P9" s="3"/>
      <c r="Q9" s="3"/>
      <c r="R9" s="3"/>
      <c r="S9" s="3"/>
      <c r="T9" s="3"/>
      <c r="U9" s="3"/>
      <c r="V9" s="3"/>
      <c r="W9" s="3"/>
      <c r="X9" s="3"/>
      <c r="Y9" s="3"/>
      <c r="Z9" s="3"/>
      <c r="AA9" s="3"/>
    </row>
    <row r="10" spans="1:27" ht="20.25" customHeight="1">
      <c r="A10" s="3"/>
      <c r="B10" s="10" t="s">
        <v>9</v>
      </c>
      <c r="C10" s="10"/>
      <c r="D10" s="10"/>
      <c r="E10" s="10"/>
      <c r="F10" s="10"/>
      <c r="G10" s="10"/>
      <c r="H10" s="10"/>
      <c r="I10" s="10"/>
      <c r="J10" s="10"/>
      <c r="K10" s="3"/>
      <c r="L10" s="3"/>
      <c r="M10" s="3"/>
      <c r="N10" s="3"/>
      <c r="O10" s="3"/>
      <c r="P10" s="3"/>
      <c r="Q10" s="3"/>
      <c r="R10" s="3"/>
      <c r="S10" s="3"/>
      <c r="T10" s="3"/>
      <c r="U10" s="3"/>
      <c r="V10" s="3"/>
      <c r="W10" s="3"/>
      <c r="X10" s="3"/>
      <c r="Y10" s="3"/>
      <c r="Z10" s="3"/>
      <c r="AA10" s="3"/>
    </row>
    <row r="11" spans="1:27" ht="24.75" customHeight="1">
      <c r="A11" s="3"/>
      <c r="B11" s="10" t="s">
        <v>6</v>
      </c>
      <c r="C11" s="10"/>
      <c r="D11" s="10"/>
      <c r="E11" s="10"/>
      <c r="F11" s="10"/>
      <c r="G11" s="10"/>
      <c r="H11" s="10"/>
      <c r="I11" s="10"/>
      <c r="J11" s="10"/>
      <c r="K11" s="3"/>
      <c r="L11" s="3"/>
      <c r="M11" s="3"/>
      <c r="N11" s="3"/>
      <c r="O11" s="3"/>
      <c r="P11" s="3"/>
      <c r="Q11" s="3"/>
      <c r="R11" s="3"/>
      <c r="S11" s="3"/>
      <c r="T11" s="3"/>
      <c r="U11" s="3"/>
      <c r="V11" s="3"/>
      <c r="W11" s="3"/>
      <c r="X11" s="16"/>
      <c r="Y11" s="16"/>
      <c r="Z11" s="16"/>
      <c r="AA11" s="16"/>
    </row>
    <row r="12" spans="1:27" ht="22.5" customHeight="1">
      <c r="A12" s="3"/>
      <c r="B12" s="10" t="s">
        <v>7</v>
      </c>
      <c r="C12" s="10"/>
      <c r="D12" s="10"/>
      <c r="E12" s="10"/>
      <c r="F12" s="10"/>
      <c r="G12" s="10"/>
      <c r="H12" s="10"/>
      <c r="I12" s="10"/>
      <c r="J12" s="10"/>
      <c r="K12" s="3"/>
      <c r="L12" s="3"/>
      <c r="M12" s="3"/>
      <c r="N12" s="3"/>
      <c r="O12" s="3"/>
      <c r="P12" s="3"/>
      <c r="Q12" s="3"/>
      <c r="R12" s="3"/>
      <c r="S12" s="3"/>
      <c r="T12" s="3"/>
      <c r="U12" s="3"/>
      <c r="V12" s="3"/>
      <c r="W12" s="3"/>
      <c r="X12" s="3"/>
      <c r="Y12" s="3"/>
      <c r="Z12" s="3"/>
      <c r="AA12" s="3"/>
    </row>
    <row r="13" spans="1:27" ht="9" customHeight="1">
      <c r="A13" s="3"/>
      <c r="B13" s="10"/>
      <c r="C13" s="10"/>
      <c r="D13" s="10"/>
      <c r="E13" s="10"/>
      <c r="F13" s="10"/>
      <c r="G13" s="10"/>
      <c r="H13" s="10"/>
      <c r="I13" s="10"/>
      <c r="J13" s="10"/>
      <c r="K13" s="3"/>
      <c r="L13" s="3"/>
      <c r="M13" s="3"/>
      <c r="N13" s="3"/>
      <c r="O13" s="3"/>
      <c r="P13" s="3"/>
      <c r="Q13" s="3"/>
      <c r="R13" s="3"/>
      <c r="S13" s="3"/>
      <c r="T13" s="3"/>
      <c r="U13" s="3"/>
      <c r="V13" s="3"/>
      <c r="W13" s="3"/>
      <c r="X13" s="3"/>
      <c r="Y13" s="16"/>
      <c r="Z13" s="16"/>
      <c r="AA13" s="3"/>
    </row>
    <row r="14" spans="1:27" ht="105" customHeight="1">
      <c r="A14" s="47" t="s">
        <v>114</v>
      </c>
      <c r="B14" s="54"/>
      <c r="C14" s="54"/>
      <c r="D14" s="54"/>
      <c r="E14" s="54"/>
      <c r="F14" s="54"/>
      <c r="G14" s="54"/>
      <c r="H14" s="54"/>
      <c r="I14" s="54"/>
      <c r="J14" s="33"/>
      <c r="K14" s="3"/>
      <c r="L14" s="3"/>
      <c r="M14" s="3"/>
      <c r="N14" s="3"/>
      <c r="O14" s="3"/>
      <c r="P14" s="3"/>
      <c r="Q14" s="3"/>
      <c r="R14" s="3"/>
      <c r="S14" s="3"/>
      <c r="T14" s="3"/>
      <c r="U14" s="3"/>
      <c r="V14" s="3"/>
      <c r="W14" s="3"/>
      <c r="X14" s="3"/>
      <c r="Y14" s="3"/>
      <c r="Z14" s="3"/>
      <c r="AA14" s="3"/>
    </row>
    <row r="15" spans="1:27" ht="21.75" customHeight="1">
      <c r="A15" s="50" t="s">
        <v>13</v>
      </c>
      <c r="B15" s="50"/>
      <c r="C15" s="50"/>
      <c r="D15" s="50"/>
      <c r="E15" s="50"/>
      <c r="F15" s="50"/>
      <c r="G15" s="50"/>
      <c r="H15" s="50"/>
      <c r="I15" s="50"/>
      <c r="J15" s="33"/>
      <c r="K15" s="15"/>
      <c r="L15" s="15"/>
      <c r="M15" s="15"/>
      <c r="N15" s="15"/>
      <c r="O15" s="15"/>
      <c r="P15" s="15"/>
      <c r="Q15" s="15"/>
      <c r="R15" s="15"/>
      <c r="S15" s="15"/>
      <c r="T15" s="15"/>
      <c r="U15" s="15"/>
      <c r="V15" s="15"/>
      <c r="W15" s="15"/>
      <c r="X15" s="15"/>
      <c r="Y15" s="15"/>
      <c r="Z15" s="15"/>
      <c r="AA15" s="15"/>
    </row>
    <row r="16" spans="1:27" ht="46.5" customHeight="1">
      <c r="A16" s="51" t="s">
        <v>110</v>
      </c>
      <c r="B16" s="51"/>
      <c r="C16" s="51"/>
      <c r="D16" s="51"/>
      <c r="E16" s="51"/>
      <c r="F16" s="51"/>
      <c r="G16" s="51"/>
      <c r="H16" s="51"/>
      <c r="I16" s="51"/>
      <c r="J16" s="33"/>
      <c r="K16" s="15"/>
      <c r="L16" s="15"/>
      <c r="M16" s="15"/>
      <c r="N16" s="15"/>
      <c r="O16" s="15"/>
      <c r="P16" s="15"/>
      <c r="Q16" s="15"/>
      <c r="R16" s="15"/>
      <c r="S16" s="15"/>
      <c r="T16" s="15"/>
      <c r="U16" s="15"/>
      <c r="V16" s="15"/>
      <c r="W16" s="15"/>
      <c r="X16" s="15"/>
      <c r="Y16" s="15"/>
      <c r="Z16" s="15"/>
      <c r="AA16" s="15"/>
    </row>
    <row r="17" spans="1:27" ht="10.5" customHeight="1">
      <c r="A17" s="18"/>
      <c r="B17" s="18"/>
      <c r="C17" s="18"/>
      <c r="D17" s="18"/>
      <c r="E17" s="18"/>
      <c r="F17" s="18"/>
      <c r="G17" s="18"/>
      <c r="H17" s="18"/>
      <c r="I17" s="18"/>
      <c r="J17" s="15"/>
      <c r="K17" s="15"/>
      <c r="L17" s="15"/>
      <c r="M17" s="15"/>
      <c r="N17" s="15"/>
      <c r="O17" s="15"/>
      <c r="P17" s="15"/>
      <c r="Q17" s="15"/>
      <c r="R17" s="15"/>
      <c r="S17" s="15"/>
      <c r="T17" s="15"/>
      <c r="U17" s="15"/>
      <c r="V17" s="15"/>
      <c r="W17" s="15"/>
      <c r="X17" s="15"/>
      <c r="Y17" s="15"/>
      <c r="Z17" s="15"/>
      <c r="AA17" s="15"/>
    </row>
    <row r="18" spans="1:27" s="2" customFormat="1" ht="222" customHeight="1">
      <c r="A18" s="19" t="s">
        <v>14</v>
      </c>
      <c r="B18" s="19" t="s">
        <v>15</v>
      </c>
      <c r="C18" s="19" t="s">
        <v>16</v>
      </c>
      <c r="D18" s="19" t="s">
        <v>17</v>
      </c>
      <c r="E18" s="9" t="s">
        <v>0</v>
      </c>
      <c r="F18" s="34" t="s">
        <v>117</v>
      </c>
      <c r="G18" s="9" t="s">
        <v>19</v>
      </c>
      <c r="H18" s="9" t="s">
        <v>18</v>
      </c>
      <c r="I18" s="9" t="s">
        <v>1</v>
      </c>
    </row>
    <row r="19" spans="1:27">
      <c r="A19" s="8">
        <v>1</v>
      </c>
      <c r="B19" s="8">
        <v>2</v>
      </c>
      <c r="C19" s="8">
        <v>3</v>
      </c>
      <c r="D19" s="8">
        <v>4</v>
      </c>
      <c r="E19" s="4">
        <v>5</v>
      </c>
      <c r="F19" s="4">
        <v>6</v>
      </c>
      <c r="G19" s="4">
        <v>7</v>
      </c>
      <c r="H19" s="4">
        <v>8</v>
      </c>
      <c r="I19" s="4">
        <v>9</v>
      </c>
    </row>
    <row r="20" spans="1:27" ht="38.25">
      <c r="A20" s="27">
        <v>1</v>
      </c>
      <c r="B20" s="23" t="s">
        <v>21</v>
      </c>
      <c r="C20" s="26" t="s">
        <v>22</v>
      </c>
      <c r="D20" s="20" t="s">
        <v>20</v>
      </c>
      <c r="E20" s="21">
        <f>4152*3</f>
        <v>12456</v>
      </c>
      <c r="F20" s="36">
        <v>2.35</v>
      </c>
      <c r="G20" s="22"/>
      <c r="H20" s="22"/>
      <c r="I20" s="22"/>
    </row>
    <row r="21" spans="1:27" ht="25.5">
      <c r="A21" s="27">
        <f t="shared" ref="A21:A62" si="0">A20+1</f>
        <v>2</v>
      </c>
      <c r="B21" s="23" t="s">
        <v>23</v>
      </c>
      <c r="C21" s="26" t="s">
        <v>24</v>
      </c>
      <c r="D21" s="20" t="s">
        <v>20</v>
      </c>
      <c r="E21" s="21">
        <f>1380*3</f>
        <v>4140</v>
      </c>
      <c r="F21" s="36">
        <v>2.2799999999999998</v>
      </c>
      <c r="G21" s="22"/>
      <c r="H21" s="22"/>
      <c r="I21" s="22"/>
    </row>
    <row r="22" spans="1:27" ht="25.5">
      <c r="A22" s="27">
        <f t="shared" si="0"/>
        <v>3</v>
      </c>
      <c r="B22" s="23" t="s">
        <v>25</v>
      </c>
      <c r="C22" s="26" t="s">
        <v>24</v>
      </c>
      <c r="D22" s="20" t="s">
        <v>20</v>
      </c>
      <c r="E22" s="21">
        <f>1188*3</f>
        <v>3564</v>
      </c>
      <c r="F22" s="37">
        <v>2.7</v>
      </c>
      <c r="G22" s="22"/>
      <c r="H22" s="22"/>
      <c r="I22" s="22"/>
    </row>
    <row r="23" spans="1:27" ht="25.5">
      <c r="A23" s="27">
        <f t="shared" si="0"/>
        <v>4</v>
      </c>
      <c r="B23" s="23" t="s">
        <v>26</v>
      </c>
      <c r="C23" s="26" t="s">
        <v>24</v>
      </c>
      <c r="D23" s="20" t="s">
        <v>20</v>
      </c>
      <c r="E23" s="21">
        <f>45*3</f>
        <v>135</v>
      </c>
      <c r="F23" s="38">
        <v>2.15</v>
      </c>
      <c r="G23" s="22"/>
      <c r="H23" s="22"/>
      <c r="I23" s="22"/>
    </row>
    <row r="24" spans="1:27" ht="25.5">
      <c r="A24" s="27">
        <f t="shared" si="0"/>
        <v>5</v>
      </c>
      <c r="B24" s="23" t="s">
        <v>27</v>
      </c>
      <c r="C24" s="26" t="s">
        <v>24</v>
      </c>
      <c r="D24" s="20" t="s">
        <v>20</v>
      </c>
      <c r="E24" s="21">
        <f>125*3</f>
        <v>375</v>
      </c>
      <c r="F24" s="38">
        <v>3.54</v>
      </c>
      <c r="G24" s="22"/>
      <c r="H24" s="22"/>
      <c r="I24" s="22"/>
    </row>
    <row r="25" spans="1:27" ht="25.5">
      <c r="A25" s="27">
        <f t="shared" si="0"/>
        <v>6</v>
      </c>
      <c r="B25" s="23" t="s">
        <v>28</v>
      </c>
      <c r="C25" s="26" t="s">
        <v>29</v>
      </c>
      <c r="D25" s="20" t="s">
        <v>20</v>
      </c>
      <c r="E25" s="21">
        <f>380*3</f>
        <v>1140</v>
      </c>
      <c r="F25" s="38">
        <v>2.89</v>
      </c>
      <c r="G25" s="22"/>
      <c r="H25" s="22"/>
      <c r="I25" s="22"/>
    </row>
    <row r="26" spans="1:27" ht="35.25">
      <c r="A26" s="27">
        <f t="shared" si="0"/>
        <v>7</v>
      </c>
      <c r="B26" s="23" t="s">
        <v>30</v>
      </c>
      <c r="C26" s="26" t="s">
        <v>31</v>
      </c>
      <c r="D26" s="20" t="s">
        <v>20</v>
      </c>
      <c r="E26" s="21">
        <f>462*3</f>
        <v>1386</v>
      </c>
      <c r="F26" s="39" t="s">
        <v>106</v>
      </c>
      <c r="G26" s="22"/>
      <c r="H26" s="22"/>
      <c r="I26" s="22"/>
    </row>
    <row r="27" spans="1:27" ht="35.25">
      <c r="A27" s="27">
        <f t="shared" si="0"/>
        <v>8</v>
      </c>
      <c r="B27" s="23" t="s">
        <v>32</v>
      </c>
      <c r="C27" s="26" t="s">
        <v>33</v>
      </c>
      <c r="D27" s="20" t="s">
        <v>20</v>
      </c>
      <c r="E27" s="21">
        <f>354*3</f>
        <v>1062</v>
      </c>
      <c r="F27" s="39" t="s">
        <v>107</v>
      </c>
      <c r="G27" s="22"/>
      <c r="H27" s="22"/>
      <c r="I27" s="22"/>
    </row>
    <row r="28" spans="1:27" ht="25.5">
      <c r="A28" s="27">
        <f t="shared" si="0"/>
        <v>9</v>
      </c>
      <c r="B28" s="23" t="s">
        <v>34</v>
      </c>
      <c r="C28" s="26" t="s">
        <v>35</v>
      </c>
      <c r="D28" s="20" t="s">
        <v>20</v>
      </c>
      <c r="E28" s="21">
        <f>477*3</f>
        <v>1431</v>
      </c>
      <c r="F28" s="39" t="s">
        <v>115</v>
      </c>
      <c r="G28" s="22"/>
      <c r="H28" s="22"/>
      <c r="I28" s="22"/>
    </row>
    <row r="29" spans="1:27" ht="25.5">
      <c r="A29" s="27">
        <f t="shared" si="0"/>
        <v>10</v>
      </c>
      <c r="B29" s="23" t="s">
        <v>36</v>
      </c>
      <c r="C29" s="26" t="s">
        <v>37</v>
      </c>
      <c r="D29" s="20" t="s">
        <v>20</v>
      </c>
      <c r="E29" s="21">
        <f>328*3</f>
        <v>984</v>
      </c>
      <c r="F29" s="38">
        <v>2.7</v>
      </c>
      <c r="G29" s="22"/>
      <c r="H29" s="22"/>
      <c r="I29" s="22"/>
    </row>
    <row r="30" spans="1:27" ht="25.5">
      <c r="A30" s="27">
        <f t="shared" si="0"/>
        <v>11</v>
      </c>
      <c r="B30" s="23" t="s">
        <v>38</v>
      </c>
      <c r="C30" s="26" t="s">
        <v>39</v>
      </c>
      <c r="D30" s="20" t="s">
        <v>20</v>
      </c>
      <c r="E30" s="21">
        <f>50*3</f>
        <v>150</v>
      </c>
      <c r="F30" s="37">
        <v>1.5</v>
      </c>
      <c r="G30" s="22"/>
      <c r="H30" s="22"/>
      <c r="I30" s="22"/>
    </row>
    <row r="31" spans="1:27">
      <c r="A31" s="27">
        <f t="shared" si="0"/>
        <v>12</v>
      </c>
      <c r="B31" s="23" t="s">
        <v>40</v>
      </c>
      <c r="C31" s="26" t="s">
        <v>41</v>
      </c>
      <c r="D31" s="20" t="s">
        <v>20</v>
      </c>
      <c r="E31" s="21">
        <f>4244*3</f>
        <v>12732</v>
      </c>
      <c r="F31" s="38">
        <v>2.35</v>
      </c>
      <c r="G31" s="22"/>
      <c r="H31" s="22"/>
      <c r="I31" s="22"/>
    </row>
    <row r="32" spans="1:27">
      <c r="A32" s="27">
        <f t="shared" si="0"/>
        <v>13</v>
      </c>
      <c r="B32" s="23" t="s">
        <v>42</v>
      </c>
      <c r="C32" s="26" t="s">
        <v>43</v>
      </c>
      <c r="D32" s="20" t="s">
        <v>20</v>
      </c>
      <c r="E32" s="21">
        <f>385*3</f>
        <v>1155</v>
      </c>
      <c r="F32" s="37">
        <v>5.75</v>
      </c>
      <c r="G32" s="22"/>
      <c r="H32" s="22"/>
      <c r="I32" s="22"/>
    </row>
    <row r="33" spans="1:9">
      <c r="A33" s="27">
        <f t="shared" si="0"/>
        <v>14</v>
      </c>
      <c r="B33" s="23" t="s">
        <v>44</v>
      </c>
      <c r="C33" s="26" t="s">
        <v>45</v>
      </c>
      <c r="D33" s="20" t="s">
        <v>20</v>
      </c>
      <c r="E33" s="21">
        <f>618*3</f>
        <v>1854</v>
      </c>
      <c r="F33" s="39" t="s">
        <v>116</v>
      </c>
      <c r="G33" s="22"/>
      <c r="H33" s="22"/>
      <c r="I33" s="22"/>
    </row>
    <row r="34" spans="1:9" ht="35.25">
      <c r="A34" s="27">
        <f t="shared" si="0"/>
        <v>15</v>
      </c>
      <c r="B34" s="23" t="s">
        <v>46</v>
      </c>
      <c r="C34" s="26" t="s">
        <v>47</v>
      </c>
      <c r="D34" s="20" t="s">
        <v>20</v>
      </c>
      <c r="E34" s="21">
        <f>217*3</f>
        <v>651</v>
      </c>
      <c r="F34" s="39" t="s">
        <v>108</v>
      </c>
      <c r="G34" s="22"/>
      <c r="H34" s="22"/>
      <c r="I34" s="22"/>
    </row>
    <row r="35" spans="1:9">
      <c r="A35" s="27">
        <f t="shared" si="0"/>
        <v>16</v>
      </c>
      <c r="B35" s="23" t="s">
        <v>48</v>
      </c>
      <c r="C35" s="26" t="s">
        <v>49</v>
      </c>
      <c r="D35" s="20" t="s">
        <v>20</v>
      </c>
      <c r="E35" s="21">
        <f>338*3</f>
        <v>1014</v>
      </c>
      <c r="F35" s="37">
        <v>0.57999999999999996</v>
      </c>
      <c r="G35" s="22"/>
      <c r="H35" s="22"/>
      <c r="I35" s="22"/>
    </row>
    <row r="36" spans="1:9" ht="63.75">
      <c r="A36" s="27">
        <f t="shared" si="0"/>
        <v>17</v>
      </c>
      <c r="B36" s="28" t="s">
        <v>50</v>
      </c>
      <c r="C36" s="28" t="s">
        <v>51</v>
      </c>
      <c r="D36" s="25" t="s">
        <v>20</v>
      </c>
      <c r="E36" s="21">
        <f>29*3</f>
        <v>87</v>
      </c>
      <c r="F36" s="38">
        <v>7.5</v>
      </c>
      <c r="G36" s="22"/>
      <c r="H36" s="22"/>
      <c r="I36" s="22"/>
    </row>
    <row r="37" spans="1:9" ht="63.75">
      <c r="A37" s="27">
        <f t="shared" si="0"/>
        <v>18</v>
      </c>
      <c r="B37" s="29" t="s">
        <v>52</v>
      </c>
      <c r="C37" s="30" t="s">
        <v>51</v>
      </c>
      <c r="D37" s="25" t="s">
        <v>20</v>
      </c>
      <c r="E37" s="21">
        <f>23*3</f>
        <v>69</v>
      </c>
      <c r="F37" s="38">
        <v>9.8800000000000008</v>
      </c>
      <c r="G37" s="22"/>
      <c r="H37" s="22"/>
      <c r="I37" s="22"/>
    </row>
    <row r="38" spans="1:9" ht="64.5">
      <c r="A38" s="27">
        <f t="shared" si="0"/>
        <v>19</v>
      </c>
      <c r="B38" s="29" t="s">
        <v>53</v>
      </c>
      <c r="C38" s="31" t="s">
        <v>51</v>
      </c>
      <c r="D38" s="25" t="s">
        <v>20</v>
      </c>
      <c r="E38" s="21">
        <f>23*3</f>
        <v>69</v>
      </c>
      <c r="F38" s="38">
        <v>2.5</v>
      </c>
      <c r="G38" s="22"/>
      <c r="H38" s="22"/>
      <c r="I38" s="22"/>
    </row>
    <row r="39" spans="1:9" ht="64.5">
      <c r="A39" s="27">
        <f t="shared" si="0"/>
        <v>20</v>
      </c>
      <c r="B39" s="29" t="s">
        <v>54</v>
      </c>
      <c r="C39" s="31" t="s">
        <v>51</v>
      </c>
      <c r="D39" s="25" t="s">
        <v>20</v>
      </c>
      <c r="E39" s="21">
        <f>56*3</f>
        <v>168</v>
      </c>
      <c r="F39" s="38">
        <v>3.33</v>
      </c>
      <c r="G39" s="22"/>
      <c r="H39" s="22"/>
      <c r="I39" s="22"/>
    </row>
    <row r="40" spans="1:9" ht="38.25">
      <c r="A40" s="27">
        <f t="shared" si="0"/>
        <v>21</v>
      </c>
      <c r="B40" s="29" t="s">
        <v>55</v>
      </c>
      <c r="C40" s="29" t="s">
        <v>56</v>
      </c>
      <c r="D40" s="20" t="s">
        <v>20</v>
      </c>
      <c r="E40" s="21">
        <f>7*3</f>
        <v>21</v>
      </c>
      <c r="F40" s="38">
        <v>1.95</v>
      </c>
      <c r="G40" s="22"/>
      <c r="H40" s="22"/>
      <c r="I40" s="22"/>
    </row>
    <row r="41" spans="1:9" ht="38.25">
      <c r="A41" s="27">
        <f t="shared" si="0"/>
        <v>22</v>
      </c>
      <c r="B41" s="26" t="s">
        <v>57</v>
      </c>
      <c r="C41" s="32" t="s">
        <v>58</v>
      </c>
      <c r="D41" s="20" t="s">
        <v>20</v>
      </c>
      <c r="E41" s="21">
        <f>4578*3</f>
        <v>13734</v>
      </c>
      <c r="F41" s="38">
        <v>1.98</v>
      </c>
      <c r="G41" s="22"/>
      <c r="H41" s="22"/>
      <c r="I41" s="22"/>
    </row>
    <row r="42" spans="1:9">
      <c r="A42" s="27">
        <f t="shared" si="0"/>
        <v>23</v>
      </c>
      <c r="B42" s="26" t="s">
        <v>59</v>
      </c>
      <c r="C42" s="26" t="s">
        <v>60</v>
      </c>
      <c r="D42" s="20" t="s">
        <v>20</v>
      </c>
      <c r="E42" s="21">
        <f>1563*3</f>
        <v>4689</v>
      </c>
      <c r="F42" s="38">
        <v>2.7</v>
      </c>
      <c r="G42" s="22"/>
      <c r="H42" s="22"/>
      <c r="I42" s="22"/>
    </row>
    <row r="43" spans="1:9" ht="25.5">
      <c r="A43" s="27">
        <f t="shared" si="0"/>
        <v>24</v>
      </c>
      <c r="B43" s="26" t="s">
        <v>61</v>
      </c>
      <c r="C43" s="26" t="s">
        <v>62</v>
      </c>
      <c r="D43" s="20" t="s">
        <v>20</v>
      </c>
      <c r="E43" s="21">
        <f>1570*3</f>
        <v>4710</v>
      </c>
      <c r="F43" s="38">
        <v>0.55000000000000004</v>
      </c>
      <c r="G43" s="22"/>
      <c r="H43" s="22"/>
      <c r="I43" s="22"/>
    </row>
    <row r="44" spans="1:9" ht="38.25">
      <c r="A44" s="27">
        <f t="shared" si="0"/>
        <v>25</v>
      </c>
      <c r="B44" s="26" t="s">
        <v>63</v>
      </c>
      <c r="C44" s="26" t="s">
        <v>64</v>
      </c>
      <c r="D44" s="20" t="s">
        <v>20</v>
      </c>
      <c r="E44" s="21">
        <f>3980*3</f>
        <v>11940</v>
      </c>
      <c r="F44" s="38">
        <v>0.9</v>
      </c>
      <c r="G44" s="22"/>
      <c r="H44" s="22"/>
      <c r="I44" s="22"/>
    </row>
    <row r="45" spans="1:9" ht="25.5">
      <c r="A45" s="27">
        <f t="shared" si="0"/>
        <v>26</v>
      </c>
      <c r="B45" s="26" t="s">
        <v>65</v>
      </c>
      <c r="C45" s="26" t="s">
        <v>66</v>
      </c>
      <c r="D45" s="20" t="s">
        <v>20</v>
      </c>
      <c r="E45" s="21">
        <f>363*3</f>
        <v>1089</v>
      </c>
      <c r="F45" s="38">
        <v>1.04</v>
      </c>
      <c r="G45" s="22"/>
      <c r="H45" s="22"/>
      <c r="I45" s="22"/>
    </row>
    <row r="46" spans="1:9" ht="38.25">
      <c r="A46" s="27">
        <f t="shared" si="0"/>
        <v>27</v>
      </c>
      <c r="B46" s="26" t="s">
        <v>67</v>
      </c>
      <c r="C46" s="26" t="s">
        <v>68</v>
      </c>
      <c r="D46" s="20" t="s">
        <v>20</v>
      </c>
      <c r="E46" s="21">
        <f>59*3</f>
        <v>177</v>
      </c>
      <c r="F46" s="37">
        <v>2.69</v>
      </c>
      <c r="G46" s="22"/>
      <c r="H46" s="22"/>
      <c r="I46" s="22"/>
    </row>
    <row r="47" spans="1:9" ht="38.25">
      <c r="A47" s="27">
        <f t="shared" si="0"/>
        <v>28</v>
      </c>
      <c r="B47" s="26" t="s">
        <v>69</v>
      </c>
      <c r="C47" s="28" t="s">
        <v>70</v>
      </c>
      <c r="D47" s="20" t="s">
        <v>20</v>
      </c>
      <c r="E47" s="21">
        <f>1552*3</f>
        <v>4656</v>
      </c>
      <c r="F47" s="38">
        <v>1.39</v>
      </c>
      <c r="G47" s="22"/>
      <c r="H47" s="22"/>
      <c r="I47" s="22"/>
    </row>
    <row r="48" spans="1:9" ht="25.5">
      <c r="A48" s="27">
        <f t="shared" si="0"/>
        <v>29</v>
      </c>
      <c r="B48" s="26" t="s">
        <v>71</v>
      </c>
      <c r="C48" s="26" t="s">
        <v>72</v>
      </c>
      <c r="D48" s="20" t="s">
        <v>20</v>
      </c>
      <c r="E48" s="21">
        <f>320*3</f>
        <v>960</v>
      </c>
      <c r="F48" s="38">
        <v>3.97</v>
      </c>
      <c r="G48" s="22"/>
      <c r="H48" s="22"/>
      <c r="I48" s="22"/>
    </row>
    <row r="49" spans="1:9" ht="25.5">
      <c r="A49" s="27">
        <f t="shared" si="0"/>
        <v>30</v>
      </c>
      <c r="B49" s="26" t="s">
        <v>73</v>
      </c>
      <c r="C49" s="26" t="s">
        <v>74</v>
      </c>
      <c r="D49" s="20" t="s">
        <v>20</v>
      </c>
      <c r="E49" s="21">
        <f>323*3</f>
        <v>969</v>
      </c>
      <c r="F49" s="37">
        <v>1.23</v>
      </c>
      <c r="G49" s="22"/>
      <c r="H49" s="22"/>
      <c r="I49" s="22"/>
    </row>
    <row r="50" spans="1:9" ht="25.5">
      <c r="A50" s="27">
        <f t="shared" si="0"/>
        <v>31</v>
      </c>
      <c r="B50" s="26" t="s">
        <v>75</v>
      </c>
      <c r="C50" s="26" t="s">
        <v>76</v>
      </c>
      <c r="D50" s="20" t="s">
        <v>20</v>
      </c>
      <c r="E50" s="21">
        <f>7*3</f>
        <v>21</v>
      </c>
      <c r="F50" s="38">
        <v>2.2999999999999998</v>
      </c>
      <c r="G50" s="22"/>
      <c r="H50" s="22"/>
      <c r="I50" s="22"/>
    </row>
    <row r="51" spans="1:9" ht="38.25">
      <c r="A51" s="27">
        <f t="shared" si="0"/>
        <v>32</v>
      </c>
      <c r="B51" s="26" t="s">
        <v>77</v>
      </c>
      <c r="C51" s="26" t="s">
        <v>78</v>
      </c>
      <c r="D51" s="20" t="s">
        <v>20</v>
      </c>
      <c r="E51" s="21">
        <f>59*3</f>
        <v>177</v>
      </c>
      <c r="F51" s="38">
        <v>6.26</v>
      </c>
      <c r="G51" s="22"/>
      <c r="H51" s="22"/>
      <c r="I51" s="22"/>
    </row>
    <row r="52" spans="1:9" ht="25.5">
      <c r="A52" s="27">
        <f t="shared" si="0"/>
        <v>33</v>
      </c>
      <c r="B52" s="26" t="s">
        <v>79</v>
      </c>
      <c r="C52" s="26" t="s">
        <v>80</v>
      </c>
      <c r="D52" s="20" t="s">
        <v>20</v>
      </c>
      <c r="E52" s="21">
        <f>85*3</f>
        <v>255</v>
      </c>
      <c r="F52" s="38">
        <v>4.1100000000000003</v>
      </c>
      <c r="G52" s="22"/>
      <c r="H52" s="22"/>
      <c r="I52" s="22"/>
    </row>
    <row r="53" spans="1:9" ht="25.5">
      <c r="A53" s="27">
        <f t="shared" si="0"/>
        <v>34</v>
      </c>
      <c r="B53" s="26" t="s">
        <v>81</v>
      </c>
      <c r="C53" s="26" t="s">
        <v>82</v>
      </c>
      <c r="D53" s="20" t="s">
        <v>20</v>
      </c>
      <c r="E53" s="21">
        <f>3*3</f>
        <v>9</v>
      </c>
      <c r="F53" s="38">
        <v>6</v>
      </c>
      <c r="G53" s="22"/>
      <c r="H53" s="22"/>
      <c r="I53" s="22"/>
    </row>
    <row r="54" spans="1:9" ht="229.5">
      <c r="A54" s="27">
        <f t="shared" si="0"/>
        <v>35</v>
      </c>
      <c r="B54" s="28" t="s">
        <v>83</v>
      </c>
      <c r="C54" s="24" t="s">
        <v>84</v>
      </c>
      <c r="D54" s="25" t="s">
        <v>20</v>
      </c>
      <c r="E54" s="21">
        <f>7*3</f>
        <v>21</v>
      </c>
      <c r="F54" s="38">
        <v>3.42</v>
      </c>
      <c r="G54" s="22"/>
      <c r="H54" s="22"/>
      <c r="I54" s="22"/>
    </row>
    <row r="55" spans="1:9" ht="38.25">
      <c r="A55" s="27">
        <f t="shared" si="0"/>
        <v>36</v>
      </c>
      <c r="B55" s="26" t="s">
        <v>85</v>
      </c>
      <c r="C55" s="26" t="s">
        <v>86</v>
      </c>
      <c r="D55" s="20" t="s">
        <v>20</v>
      </c>
      <c r="E55" s="21">
        <f>25*3</f>
        <v>75</v>
      </c>
      <c r="F55" s="38">
        <v>1.24</v>
      </c>
      <c r="G55" s="22"/>
      <c r="H55" s="22"/>
      <c r="I55" s="22"/>
    </row>
    <row r="56" spans="1:9" ht="25.5">
      <c r="A56" s="27">
        <f t="shared" si="0"/>
        <v>37</v>
      </c>
      <c r="B56" s="26" t="s">
        <v>87</v>
      </c>
      <c r="C56" s="26" t="s">
        <v>88</v>
      </c>
      <c r="D56" s="20" t="s">
        <v>20</v>
      </c>
      <c r="E56" s="21">
        <f>421*3</f>
        <v>1263</v>
      </c>
      <c r="F56" s="38">
        <v>32874</v>
      </c>
      <c r="G56" s="22"/>
      <c r="H56" s="22"/>
      <c r="I56" s="22"/>
    </row>
    <row r="57" spans="1:9" ht="25.5">
      <c r="A57" s="27">
        <f t="shared" si="0"/>
        <v>38</v>
      </c>
      <c r="B57" s="26" t="s">
        <v>89</v>
      </c>
      <c r="C57" s="26" t="s">
        <v>90</v>
      </c>
      <c r="D57" s="20" t="s">
        <v>20</v>
      </c>
      <c r="E57" s="21">
        <f>43*3</f>
        <v>129</v>
      </c>
      <c r="F57" s="38">
        <v>3.88</v>
      </c>
      <c r="G57" s="22"/>
      <c r="H57" s="22"/>
      <c r="I57" s="22"/>
    </row>
    <row r="58" spans="1:9" ht="25.5">
      <c r="A58" s="27">
        <f t="shared" si="0"/>
        <v>39</v>
      </c>
      <c r="B58" s="26" t="s">
        <v>91</v>
      </c>
      <c r="C58" s="26" t="s">
        <v>92</v>
      </c>
      <c r="D58" s="20" t="s">
        <v>20</v>
      </c>
      <c r="E58" s="21">
        <f>54*3</f>
        <v>162</v>
      </c>
      <c r="F58" s="38">
        <v>3.38</v>
      </c>
      <c r="G58" s="22"/>
      <c r="H58" s="22"/>
      <c r="I58" s="22"/>
    </row>
    <row r="59" spans="1:9" ht="25.5">
      <c r="A59" s="27">
        <f t="shared" si="0"/>
        <v>40</v>
      </c>
      <c r="B59" s="26" t="s">
        <v>93</v>
      </c>
      <c r="C59" s="26" t="s">
        <v>94</v>
      </c>
      <c r="D59" s="20" t="s">
        <v>20</v>
      </c>
      <c r="E59" s="21">
        <f>65*3</f>
        <v>195</v>
      </c>
      <c r="F59" s="38">
        <v>1.5</v>
      </c>
      <c r="G59" s="22"/>
      <c r="H59" s="22"/>
      <c r="I59" s="22"/>
    </row>
    <row r="60" spans="1:9" ht="25.5">
      <c r="A60" s="27">
        <f t="shared" si="0"/>
        <v>41</v>
      </c>
      <c r="B60" s="26" t="s">
        <v>95</v>
      </c>
      <c r="C60" s="26" t="s">
        <v>96</v>
      </c>
      <c r="D60" s="20" t="s">
        <v>20</v>
      </c>
      <c r="E60" s="21">
        <f>12*3</f>
        <v>36</v>
      </c>
      <c r="F60" s="38">
        <v>32234</v>
      </c>
      <c r="G60" s="22"/>
      <c r="H60" s="22"/>
      <c r="I60" s="22"/>
    </row>
    <row r="61" spans="1:9" ht="25.5">
      <c r="A61" s="27">
        <f t="shared" si="0"/>
        <v>42</v>
      </c>
      <c r="B61" s="26" t="s">
        <v>97</v>
      </c>
      <c r="C61" s="26" t="s">
        <v>98</v>
      </c>
      <c r="D61" s="20" t="s">
        <v>20</v>
      </c>
      <c r="E61" s="21">
        <f>6*3</f>
        <v>18</v>
      </c>
      <c r="F61" s="40">
        <v>10</v>
      </c>
      <c r="G61" s="22"/>
      <c r="H61" s="22"/>
      <c r="I61" s="22"/>
    </row>
    <row r="62" spans="1:9" ht="25.5">
      <c r="A62" s="27">
        <f t="shared" si="0"/>
        <v>43</v>
      </c>
      <c r="B62" s="26" t="s">
        <v>99</v>
      </c>
      <c r="C62" s="29" t="s">
        <v>100</v>
      </c>
      <c r="D62" s="20" t="s">
        <v>20</v>
      </c>
      <c r="E62" s="21">
        <v>31</v>
      </c>
      <c r="F62" s="38">
        <v>0.8</v>
      </c>
      <c r="G62" s="22"/>
      <c r="H62" s="22"/>
      <c r="I62" s="22"/>
    </row>
    <row r="64" spans="1:9" ht="15.75">
      <c r="A64" s="10" t="s">
        <v>8</v>
      </c>
      <c r="B64" s="10"/>
      <c r="C64" s="10"/>
      <c r="D64" s="10"/>
      <c r="E64" s="10"/>
      <c r="F64" s="10"/>
      <c r="G64" s="10"/>
      <c r="H64" s="10"/>
    </row>
    <row r="65" spans="1:26" ht="15.75">
      <c r="A65" s="10" t="s">
        <v>101</v>
      </c>
      <c r="B65" s="10"/>
      <c r="C65" s="10"/>
      <c r="D65" s="10"/>
      <c r="E65" s="10"/>
      <c r="F65" s="10"/>
      <c r="G65" s="10"/>
      <c r="H65" s="10"/>
    </row>
    <row r="66" spans="1:26" ht="15.75">
      <c r="A66" s="10"/>
      <c r="B66" s="10"/>
      <c r="C66" s="10"/>
      <c r="D66" s="10"/>
      <c r="E66" s="10"/>
      <c r="F66" s="10"/>
      <c r="G66" s="10"/>
      <c r="H66" s="10"/>
    </row>
    <row r="67" spans="1:26" ht="1.5" customHeight="1">
      <c r="A67" s="10"/>
      <c r="B67" s="43" t="s">
        <v>10</v>
      </c>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5.75">
      <c r="A68" s="10"/>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5.75">
      <c r="A69" s="10"/>
      <c r="B69" s="45" t="s">
        <v>102</v>
      </c>
      <c r="C69" s="46"/>
      <c r="D69" s="46"/>
      <c r="E69" s="46"/>
      <c r="F69" s="46"/>
      <c r="G69" s="46"/>
      <c r="H69" s="46"/>
      <c r="I69" s="46"/>
      <c r="J69" s="46"/>
      <c r="K69" s="46"/>
      <c r="L69" s="46"/>
      <c r="M69" s="46"/>
      <c r="N69" s="46"/>
      <c r="O69" s="46"/>
      <c r="P69" s="46"/>
      <c r="Q69" s="46"/>
      <c r="R69" s="46"/>
      <c r="S69" s="46"/>
      <c r="T69" s="46"/>
      <c r="U69" s="46"/>
      <c r="V69" s="46"/>
      <c r="W69" s="46"/>
      <c r="X69" s="46"/>
      <c r="Y69" s="46"/>
      <c r="Z69" s="46"/>
    </row>
    <row r="70" spans="1:26" ht="15.75">
      <c r="A70" s="10"/>
      <c r="B70" s="10" t="s">
        <v>2</v>
      </c>
      <c r="C70" s="10"/>
      <c r="D70" s="10"/>
      <c r="E70" s="10"/>
      <c r="F70" s="10"/>
      <c r="G70" s="10"/>
      <c r="H70" s="10"/>
    </row>
    <row r="71" spans="1:26" ht="55.5" customHeight="1">
      <c r="A71" s="47" t="s">
        <v>103</v>
      </c>
      <c r="B71" s="47"/>
      <c r="C71" s="47"/>
      <c r="D71" s="47"/>
      <c r="E71" s="47"/>
      <c r="F71" s="47"/>
      <c r="G71" s="47"/>
      <c r="H71" s="47"/>
      <c r="I71" s="47"/>
    </row>
    <row r="72" spans="1:26" ht="15.75">
      <c r="A72" s="11" t="s">
        <v>104</v>
      </c>
      <c r="B72" s="11"/>
      <c r="C72" s="11"/>
      <c r="D72" s="11"/>
      <c r="E72" s="11"/>
      <c r="F72" s="11"/>
      <c r="G72" s="10"/>
      <c r="H72" s="10"/>
      <c r="I72" s="12"/>
    </row>
    <row r="73" spans="1:26" ht="15.75">
      <c r="A73" s="11" t="s">
        <v>3</v>
      </c>
      <c r="B73" s="11"/>
      <c r="C73" s="11"/>
      <c r="D73" s="11"/>
      <c r="E73" s="11"/>
      <c r="F73" s="11"/>
      <c r="G73" s="10"/>
      <c r="H73" s="10"/>
      <c r="I73" s="12"/>
    </row>
    <row r="74" spans="1:26" ht="15.75">
      <c r="A74" s="11"/>
      <c r="B74" s="12"/>
      <c r="C74" s="12"/>
      <c r="D74" s="12"/>
      <c r="E74" s="12"/>
      <c r="F74" s="12"/>
      <c r="G74" s="12"/>
      <c r="H74" s="12"/>
      <c r="I74" s="12"/>
    </row>
    <row r="75" spans="1:26">
      <c r="A75" s="17"/>
      <c r="B75" s="17" t="s">
        <v>105</v>
      </c>
      <c r="C75" s="17"/>
      <c r="D75" s="35"/>
      <c r="E75" s="35"/>
      <c r="F75" s="35"/>
      <c r="G75" s="35"/>
      <c r="H75" s="35"/>
      <c r="I75" s="35"/>
      <c r="J75" s="35"/>
      <c r="K75" s="35"/>
      <c r="L75" s="35"/>
      <c r="M75" s="35"/>
      <c r="N75" s="35"/>
      <c r="O75" s="35"/>
      <c r="P75" s="35"/>
      <c r="Q75" s="35"/>
      <c r="R75" s="35"/>
      <c r="S75" s="35"/>
      <c r="T75" s="35"/>
      <c r="U75" s="35"/>
      <c r="V75" s="35"/>
      <c r="W75" s="35"/>
      <c r="X75" s="35"/>
      <c r="Y75" s="35"/>
      <c r="Z75" s="35"/>
    </row>
    <row r="76" spans="1:26" ht="15.75">
      <c r="A76" s="17"/>
      <c r="B76" s="5"/>
      <c r="C76" s="3"/>
      <c r="D76" s="35"/>
      <c r="E76" s="35"/>
      <c r="F76" s="35"/>
      <c r="G76" s="35"/>
      <c r="H76" s="35"/>
      <c r="I76" s="35"/>
      <c r="J76" s="35"/>
      <c r="K76" s="35"/>
      <c r="L76" s="35"/>
      <c r="M76" s="35"/>
      <c r="N76" s="35"/>
      <c r="O76" s="35"/>
      <c r="P76" s="35"/>
      <c r="Q76" s="35"/>
      <c r="R76" s="35"/>
      <c r="S76" s="35"/>
      <c r="T76" s="35"/>
      <c r="U76" s="35"/>
      <c r="V76" s="35"/>
      <c r="W76" s="35"/>
      <c r="X76" s="35"/>
      <c r="Y76" s="35"/>
      <c r="Z76" s="35"/>
    </row>
  </sheetData>
  <mergeCells count="9">
    <mergeCell ref="B67:Z68"/>
    <mergeCell ref="B69:Z69"/>
    <mergeCell ref="A71:I71"/>
    <mergeCell ref="H3:I3"/>
    <mergeCell ref="A15:I15"/>
    <mergeCell ref="A16:I16"/>
    <mergeCell ref="A5:J5"/>
    <mergeCell ref="A6:I6"/>
    <mergeCell ref="A14:I14"/>
  </mergeCells>
  <phoneticPr fontId="5" type="noConversion"/>
  <pageMargins left="0.2" right="0.2" top="0.21" bottom="0.2" header="0.22"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пресни плодове и зеленчуци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r_mitev</cp:lastModifiedBy>
  <cp:lastPrinted>2018-12-12T13:27:20Z</cp:lastPrinted>
  <dcterms:created xsi:type="dcterms:W3CDTF">2016-02-08T08:01:41Z</dcterms:created>
  <dcterms:modified xsi:type="dcterms:W3CDTF">2020-05-27T08:46:50Z</dcterms:modified>
</cp:coreProperties>
</file>